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4-Products\Dokument\MIOTY\LAN-MIOTY-G2-LDP\"/>
    </mc:Choice>
  </mc:AlternateContent>
  <xr:revisionPtr revIDLastSave="0" documentId="13_ncr:1_{982F60D9-A451-4157-A922-1804884CD537}" xr6:coauthVersionLast="47" xr6:coauthVersionMax="47" xr10:uidLastSave="{00000000-0000-0000-0000-000000000000}"/>
  <bookViews>
    <workbookView xWindow="-120" yWindow="-120" windowWidth="38640" windowHeight="21240" xr2:uid="{12C1B8BF-AAAC-4DF4-B99E-4C45A5B8826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  <c r="L17" i="1" s="1"/>
  <c r="M17" i="1" s="1"/>
  <c r="N17" i="1" s="1"/>
  <c r="K16" i="1"/>
  <c r="L16" i="1" s="1"/>
  <c r="M16" i="1" s="1"/>
  <c r="N16" i="1" s="1"/>
  <c r="K15" i="1"/>
  <c r="L15" i="1" s="1"/>
  <c r="M15" i="1" s="1"/>
  <c r="N15" i="1" s="1"/>
  <c r="K10" i="1"/>
  <c r="L10" i="1" s="1"/>
  <c r="M10" i="1" s="1"/>
  <c r="K9" i="1"/>
  <c r="L9" i="1" s="1"/>
  <c r="M9" i="1" s="1"/>
  <c r="K18" i="1" l="1"/>
  <c r="L18" i="1" s="1"/>
  <c r="M18" i="1" s="1"/>
  <c r="N18" i="1" s="1"/>
  <c r="K19" i="1"/>
  <c r="L19" i="1" s="1"/>
  <c r="M19" i="1" s="1"/>
  <c r="N19" i="1" s="1"/>
  <c r="K20" i="1"/>
  <c r="L20" i="1" s="1"/>
  <c r="M20" i="1" s="1"/>
  <c r="N20" i="1" s="1"/>
  <c r="K8" i="1"/>
  <c r="L8" i="1" s="1"/>
  <c r="M8" i="1" s="1"/>
  <c r="N8" i="1" s="1"/>
  <c r="K7" i="1"/>
  <c r="L7" i="1" s="1"/>
  <c r="M7" i="1" s="1"/>
  <c r="N7" i="1" s="1"/>
  <c r="N25" i="1" l="1"/>
</calcChain>
</file>

<file path=xl/sharedStrings.xml><?xml version="1.0" encoding="utf-8"?>
<sst xmlns="http://schemas.openxmlformats.org/spreadsheetml/2006/main" count="73" uniqueCount="61">
  <si>
    <t>Index</t>
  </si>
  <si>
    <t>Name</t>
  </si>
  <si>
    <t>Context</t>
  </si>
  <si>
    <t>Val</t>
  </si>
  <si>
    <t xml:space="preserve">Interger </t>
  </si>
  <si>
    <t>Numeric</t>
  </si>
  <si>
    <t>Min</t>
  </si>
  <si>
    <t>Max</t>
  </si>
  <si>
    <t>Resolution</t>
  </si>
  <si>
    <t>unsigned</t>
  </si>
  <si>
    <t>Unit</t>
  </si>
  <si>
    <t>V</t>
  </si>
  <si>
    <t>Uplink</t>
  </si>
  <si>
    <t>%01</t>
  </si>
  <si>
    <t>Lansen MIOTY protocol description</t>
  </si>
  <si>
    <t>Needed bits</t>
  </si>
  <si>
    <t>Max Min calc</t>
  </si>
  <si>
    <t>Calculations</t>
  </si>
  <si>
    <t>Needed values</t>
  </si>
  <si>
    <t>Full bits</t>
  </si>
  <si>
    <t>AD</t>
  </si>
  <si>
    <t>current_leakage_val_port_1</t>
  </si>
  <si>
    <t>current_leakage_val_port_2</t>
  </si>
  <si>
    <t>leakage_detected_now_port_1</t>
  </si>
  <si>
    <t>leakage_detected_now_port_2</t>
  </si>
  <si>
    <t>op_years</t>
  </si>
  <si>
    <t>run_time</t>
  </si>
  <si>
    <t>low_batt</t>
  </si>
  <si>
    <t>async_message</t>
  </si>
  <si>
    <t>Message sent due to change in alarm condition</t>
  </si>
  <si>
    <t>Low battery detected</t>
  </si>
  <si>
    <t>Current battery voltage</t>
  </si>
  <si>
    <t>Run time since power up</t>
  </si>
  <si>
    <t>Total run time of device</t>
  </si>
  <si>
    <t>unused</t>
  </si>
  <si>
    <t>battery_voltage</t>
  </si>
  <si>
    <t>Y</t>
  </si>
  <si>
    <t>leakage_alarm_reset_value</t>
  </si>
  <si>
    <t>leakage_alarm_trigg_value</t>
  </si>
  <si>
    <t>Device not yet activated</t>
  </si>
  <si>
    <t>Trigger alarm if AD-values goes below 700</t>
  </si>
  <si>
    <t>Resets alarm if AD-value goes above 800</t>
  </si>
  <si>
    <t>High if leakage is detected on port 1</t>
  </si>
  <si>
    <t>High if leakage is detected on port 2</t>
  </si>
  <si>
    <t>Current leakage AD-value on port 1</t>
  </si>
  <si>
    <t>Current leakage AD-value on port 2</t>
  </si>
  <si>
    <t>device_active</t>
  </si>
  <si>
    <t>days_since_last_leakage</t>
  </si>
  <si>
    <t>leakage_detected_last_24h_port_1</t>
  </si>
  <si>
    <t>leakage_detected_last_24h_port_2</t>
  </si>
  <si>
    <t>days</t>
  </si>
  <si>
    <t>minutes</t>
  </si>
  <si>
    <t>High if leakage detected last 24h on port1</t>
  </si>
  <si>
    <t>High if leakage detected last 24h on port2</t>
  </si>
  <si>
    <t>duration_of_last_alarm_port_1</t>
  </si>
  <si>
    <t>duration_of_last_alarm_port_2</t>
  </si>
  <si>
    <t>Consider alarm from both channels</t>
  </si>
  <si>
    <t>Duration of last alarm on port 1</t>
  </si>
  <si>
    <t>Duration of last alarm on port 2</t>
  </si>
  <si>
    <t>"name":"LAN-MIOTY-G2-LDP",</t>
  </si>
  <si>
    <t>article:"LAN-920-0061",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</si>
</sst>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00B0F0"/>
        <bgColor indexed="64"/>
      </patternFill>
    </fill>
    <fill>
      <patternFill patternType="solid">
        <fgColor rgb="FF19E7E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28">
    <xf numFmtId="0" fontId="0" fillId="0" borderId="0" xfId="0"/>
    <xf numFmtId="0" fontId="0" fillId="6" borderId="0" xfId="0" applyFill="1"/>
    <xf numFmtId="0" fontId="0" fillId="0" borderId="0" xfId="0" applyAlignment="1">
      <alignment horizontal="center"/>
    </xf>
    <xf numFmtId="0" fontId="1" fillId="5" borderId="0" xfId="4" applyFont="1" applyAlignment="1">
      <alignment horizontal="center"/>
    </xf>
    <xf numFmtId="0" fontId="1" fillId="7" borderId="0" xfId="3" applyFont="1" applyFill="1" applyAlignment="1">
      <alignment horizontal="center"/>
    </xf>
    <xf numFmtId="0" fontId="1" fillId="2" borderId="1" xfId="1" applyFont="1" applyBorder="1" applyAlignment="1">
      <alignment horizontal="center"/>
    </xf>
    <xf numFmtId="0" fontId="5" fillId="2" borderId="1" xfId="1" applyFont="1" applyBorder="1"/>
    <xf numFmtId="0" fontId="1" fillId="2" borderId="1" xfId="1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2" applyBorder="1" applyAlignment="1">
      <alignment horizontal="center"/>
    </xf>
    <xf numFmtId="0" fontId="1" fillId="3" borderId="1" xfId="2" applyBorder="1"/>
    <xf numFmtId="0" fontId="0" fillId="8" borderId="1" xfId="0" applyFill="1" applyBorder="1"/>
    <xf numFmtId="0" fontId="1" fillId="2" borderId="2" xfId="1" applyFont="1" applyBorder="1" applyAlignment="1">
      <alignment horizontal="center"/>
    </xf>
    <xf numFmtId="0" fontId="5" fillId="2" borderId="2" xfId="1" applyFont="1" applyBorder="1"/>
    <xf numFmtId="0" fontId="1" fillId="2" borderId="2" xfId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3" borderId="2" xfId="2" applyBorder="1" applyAlignment="1">
      <alignment horizontal="center"/>
    </xf>
    <xf numFmtId="0" fontId="1" fillId="3" borderId="2" xfId="2" applyBorder="1"/>
    <xf numFmtId="0" fontId="0" fillId="8" borderId="2" xfId="0" applyFill="1" applyBorder="1"/>
    <xf numFmtId="49" fontId="1" fillId="3" borderId="2" xfId="2" applyNumberFormat="1" applyBorder="1" applyAlignment="1">
      <alignment horizontal="center"/>
    </xf>
    <xf numFmtId="0" fontId="2" fillId="2" borderId="2" xfId="1" applyBorder="1"/>
    <xf numFmtId="0" fontId="0" fillId="0" borderId="0" xfId="0"/>
    <xf numFmtId="0" fontId="1" fillId="3" borderId="0" xfId="2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60 % - Dekorfärg1" xfId="2" builtinId="32"/>
    <cellStyle name="Bra" xfId="1" builtinId="26"/>
    <cellStyle name="Dekorfärg4" xfId="3" builtinId="41"/>
    <cellStyle name="Dekorfärg6" xfId="4" builtinId="49"/>
    <cellStyle name="Normal" xfId="0" builtinId="0"/>
  </cellStyles>
  <dxfs count="0"/>
  <tableStyles count="0" defaultTableStyle="TableStyleMedium2" defaultPivotStyle="PivotStyleLight16"/>
  <colors>
    <mruColors>
      <color rgb="FF19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EE404-5E5D-4F5B-BA05-B7A89262EDC0}">
  <dimension ref="A1:N25"/>
  <sheetViews>
    <sheetView tabSelected="1" zoomScale="115" zoomScaleNormal="115" workbookViewId="0">
      <selection activeCell="B12" sqref="B12"/>
    </sheetView>
  </sheetViews>
  <sheetFormatPr defaultRowHeight="15" x14ac:dyDescent="0.25"/>
  <cols>
    <col min="1" max="1" width="6" style="2" bestFit="1" customWidth="1"/>
    <col min="2" max="2" width="33.5703125" bestFit="1" customWidth="1"/>
    <col min="3" max="3" width="43.42578125" bestFit="1" customWidth="1"/>
    <col min="4" max="4" width="3.85546875" bestFit="1" customWidth="1"/>
    <col min="5" max="5" width="6.7109375" style="2" bestFit="1" customWidth="1"/>
    <col min="6" max="6" width="9.140625" style="2" bestFit="1" customWidth="1"/>
    <col min="7" max="7" width="8.5703125" style="2" bestFit="1" customWidth="1"/>
    <col min="8" max="8" width="5.42578125" bestFit="1" customWidth="1"/>
    <col min="9" max="9" width="6.5703125" bestFit="1" customWidth="1"/>
    <col min="10" max="10" width="10.5703125" bestFit="1" customWidth="1"/>
    <col min="11" max="11" width="13" customWidth="1"/>
    <col min="12" max="12" width="16.42578125" customWidth="1"/>
    <col min="13" max="13" width="14.28515625" customWidth="1"/>
    <col min="14" max="14" width="12.5703125" customWidth="1"/>
  </cols>
  <sheetData>
    <row r="1" spans="1:14" x14ac:dyDescent="0.25">
      <c r="B1" t="s">
        <v>14</v>
      </c>
    </row>
    <row r="2" spans="1:14" x14ac:dyDescent="0.25">
      <c r="B2" t="s">
        <v>59</v>
      </c>
    </row>
    <row r="3" spans="1:14" x14ac:dyDescent="0.25">
      <c r="B3" t="s">
        <v>60</v>
      </c>
    </row>
    <row r="4" spans="1:14" x14ac:dyDescent="0.25">
      <c r="K4" s="23"/>
      <c r="L4" s="23"/>
      <c r="M4" s="23"/>
      <c r="N4" s="23"/>
    </row>
    <row r="5" spans="1:14" x14ac:dyDescent="0.25">
      <c r="A5" s="27" t="s">
        <v>0</v>
      </c>
      <c r="B5" s="27" t="s">
        <v>1</v>
      </c>
      <c r="C5" s="27" t="s">
        <v>2</v>
      </c>
      <c r="D5" s="27" t="s">
        <v>3</v>
      </c>
      <c r="E5" s="27" t="s">
        <v>12</v>
      </c>
      <c r="F5" s="3" t="s">
        <v>4</v>
      </c>
      <c r="G5" s="4" t="s">
        <v>5</v>
      </c>
      <c r="H5" s="26" t="s">
        <v>6</v>
      </c>
      <c r="I5" s="26" t="s">
        <v>7</v>
      </c>
      <c r="J5" s="26" t="s">
        <v>8</v>
      </c>
      <c r="K5" s="24" t="s">
        <v>17</v>
      </c>
      <c r="L5" s="25"/>
      <c r="M5" s="25"/>
      <c r="N5" s="25"/>
    </row>
    <row r="6" spans="1:14" x14ac:dyDescent="0.25">
      <c r="A6" s="27"/>
      <c r="B6" s="27"/>
      <c r="C6" s="27"/>
      <c r="D6" s="27"/>
      <c r="E6" s="27"/>
      <c r="F6" s="3" t="s">
        <v>9</v>
      </c>
      <c r="G6" s="4" t="s">
        <v>10</v>
      </c>
      <c r="H6" s="26"/>
      <c r="I6" s="26"/>
      <c r="J6" s="26"/>
      <c r="K6" s="1" t="s">
        <v>16</v>
      </c>
      <c r="L6" s="1" t="s">
        <v>18</v>
      </c>
      <c r="M6" s="1" t="s">
        <v>15</v>
      </c>
      <c r="N6" s="1" t="s">
        <v>19</v>
      </c>
    </row>
    <row r="7" spans="1:14" x14ac:dyDescent="0.25">
      <c r="A7" s="5">
        <v>0</v>
      </c>
      <c r="B7" s="6" t="s">
        <v>21</v>
      </c>
      <c r="C7" s="7" t="s">
        <v>44</v>
      </c>
      <c r="D7" s="8"/>
      <c r="E7" s="9">
        <v>1</v>
      </c>
      <c r="F7" s="10">
        <v>1</v>
      </c>
      <c r="G7" s="10" t="s">
        <v>20</v>
      </c>
      <c r="H7" s="11">
        <v>0</v>
      </c>
      <c r="I7" s="11">
        <v>1023</v>
      </c>
      <c r="J7" s="11">
        <v>5</v>
      </c>
      <c r="K7" s="12">
        <f>I7-H7+1</f>
        <v>1024</v>
      </c>
      <c r="L7" s="12">
        <f>K7/J7</f>
        <v>204.8</v>
      </c>
      <c r="M7" s="12">
        <f>LOG(L7,2)</f>
        <v>7.6780719051126374</v>
      </c>
      <c r="N7" s="7">
        <f>ROUNDUP(M7,0)</f>
        <v>8</v>
      </c>
    </row>
    <row r="8" spans="1:14" x14ac:dyDescent="0.25">
      <c r="A8" s="13">
        <v>1</v>
      </c>
      <c r="B8" s="14" t="s">
        <v>22</v>
      </c>
      <c r="C8" s="15" t="s">
        <v>45</v>
      </c>
      <c r="D8" s="16"/>
      <c r="E8" s="17">
        <v>1</v>
      </c>
      <c r="F8" s="18">
        <v>1</v>
      </c>
      <c r="G8" s="18" t="s">
        <v>20</v>
      </c>
      <c r="H8" s="19">
        <v>0</v>
      </c>
      <c r="I8" s="19">
        <v>1023</v>
      </c>
      <c r="J8" s="19">
        <v>5</v>
      </c>
      <c r="K8" s="20">
        <f>I8-H8+1</f>
        <v>1024</v>
      </c>
      <c r="L8" s="20">
        <f>K8/J8</f>
        <v>204.8</v>
      </c>
      <c r="M8" s="20">
        <f>LOG(L8,2)</f>
        <v>7.6780719051126374</v>
      </c>
      <c r="N8" s="15">
        <f>ROUNDUP(M8,0)</f>
        <v>8</v>
      </c>
    </row>
    <row r="9" spans="1:14" x14ac:dyDescent="0.25">
      <c r="A9" s="13">
        <v>2</v>
      </c>
      <c r="B9" s="14" t="s">
        <v>38</v>
      </c>
      <c r="C9" s="15" t="s">
        <v>40</v>
      </c>
      <c r="D9" s="16"/>
      <c r="E9" s="17">
        <v>1</v>
      </c>
      <c r="F9" s="18">
        <v>1</v>
      </c>
      <c r="G9" s="18" t="s">
        <v>20</v>
      </c>
      <c r="H9" s="19">
        <v>700</v>
      </c>
      <c r="I9" s="19">
        <v>700</v>
      </c>
      <c r="J9" s="19">
        <v>1</v>
      </c>
      <c r="K9" s="20">
        <f>I9-H9+1</f>
        <v>1</v>
      </c>
      <c r="L9" s="20">
        <f>K9/J9</f>
        <v>1</v>
      </c>
      <c r="M9" s="20">
        <f>LOG(L9,2)</f>
        <v>0</v>
      </c>
      <c r="N9" s="15">
        <v>1</v>
      </c>
    </row>
    <row r="10" spans="1:14" x14ac:dyDescent="0.25">
      <c r="A10" s="13">
        <v>3</v>
      </c>
      <c r="B10" s="14" t="s">
        <v>37</v>
      </c>
      <c r="C10" s="15" t="s">
        <v>41</v>
      </c>
      <c r="D10" s="16"/>
      <c r="E10" s="17">
        <v>1</v>
      </c>
      <c r="F10" s="18">
        <v>1</v>
      </c>
      <c r="G10" s="18" t="s">
        <v>20</v>
      </c>
      <c r="H10" s="19">
        <v>800</v>
      </c>
      <c r="I10" s="19">
        <v>800</v>
      </c>
      <c r="J10" s="19">
        <v>1</v>
      </c>
      <c r="K10" s="20">
        <f>I10-H10+1</f>
        <v>1</v>
      </c>
      <c r="L10" s="20">
        <f>K10/J10</f>
        <v>1</v>
      </c>
      <c r="M10" s="20">
        <f>LOG(L10,2)</f>
        <v>0</v>
      </c>
      <c r="N10" s="15">
        <v>1</v>
      </c>
    </row>
    <row r="11" spans="1:14" x14ac:dyDescent="0.25">
      <c r="A11" s="13">
        <v>4</v>
      </c>
      <c r="B11" s="14" t="s">
        <v>23</v>
      </c>
      <c r="C11" s="15" t="s">
        <v>42</v>
      </c>
      <c r="D11" s="16"/>
      <c r="E11" s="17">
        <v>1</v>
      </c>
      <c r="F11" s="18">
        <v>1</v>
      </c>
      <c r="G11" s="21" t="s">
        <v>13</v>
      </c>
      <c r="H11" s="19"/>
      <c r="I11" s="19"/>
      <c r="J11" s="19"/>
      <c r="K11" s="20"/>
      <c r="L11" s="20"/>
      <c r="M11" s="20"/>
      <c r="N11" s="15">
        <v>1</v>
      </c>
    </row>
    <row r="12" spans="1:14" x14ac:dyDescent="0.25">
      <c r="A12" s="13">
        <v>5</v>
      </c>
      <c r="B12" s="14" t="s">
        <v>24</v>
      </c>
      <c r="C12" s="15" t="s">
        <v>43</v>
      </c>
      <c r="D12" s="16"/>
      <c r="E12" s="17">
        <v>1</v>
      </c>
      <c r="F12" s="18">
        <v>1</v>
      </c>
      <c r="G12" s="21" t="s">
        <v>13</v>
      </c>
      <c r="H12" s="19"/>
      <c r="I12" s="19"/>
      <c r="J12" s="19"/>
      <c r="K12" s="20"/>
      <c r="L12" s="20"/>
      <c r="M12" s="20"/>
      <c r="N12" s="15">
        <v>1</v>
      </c>
    </row>
    <row r="13" spans="1:14" x14ac:dyDescent="0.25">
      <c r="A13" s="13">
        <v>6</v>
      </c>
      <c r="B13" s="14" t="s">
        <v>48</v>
      </c>
      <c r="C13" s="15" t="s">
        <v>52</v>
      </c>
      <c r="D13" s="16"/>
      <c r="E13" s="17">
        <v>1</v>
      </c>
      <c r="F13" s="18">
        <v>1</v>
      </c>
      <c r="G13" s="21" t="s">
        <v>13</v>
      </c>
      <c r="H13" s="19"/>
      <c r="I13" s="19"/>
      <c r="J13" s="19"/>
      <c r="K13" s="20"/>
      <c r="L13" s="20"/>
      <c r="M13" s="20"/>
      <c r="N13" s="15">
        <v>1</v>
      </c>
    </row>
    <row r="14" spans="1:14" x14ac:dyDescent="0.25">
      <c r="A14" s="13">
        <v>7</v>
      </c>
      <c r="B14" s="14" t="s">
        <v>49</v>
      </c>
      <c r="C14" s="15" t="s">
        <v>53</v>
      </c>
      <c r="D14" s="16"/>
      <c r="E14" s="17">
        <v>1</v>
      </c>
      <c r="F14" s="18">
        <v>1</v>
      </c>
      <c r="G14" s="21" t="s">
        <v>13</v>
      </c>
      <c r="H14" s="19"/>
      <c r="I14" s="19"/>
      <c r="J14" s="19"/>
      <c r="K14" s="20"/>
      <c r="L14" s="20"/>
      <c r="M14" s="20"/>
      <c r="N14" s="15">
        <v>1</v>
      </c>
    </row>
    <row r="15" spans="1:14" x14ac:dyDescent="0.25">
      <c r="A15" s="13">
        <v>8</v>
      </c>
      <c r="B15" s="14" t="s">
        <v>47</v>
      </c>
      <c r="C15" s="15" t="s">
        <v>56</v>
      </c>
      <c r="D15" s="16"/>
      <c r="E15" s="17">
        <v>1</v>
      </c>
      <c r="F15" s="18">
        <v>1</v>
      </c>
      <c r="G15" s="21" t="s">
        <v>50</v>
      </c>
      <c r="H15" s="19">
        <v>0</v>
      </c>
      <c r="I15" s="19">
        <v>8000</v>
      </c>
      <c r="J15" s="19">
        <v>1</v>
      </c>
      <c r="K15" s="20">
        <f t="shared" ref="K15:K20" si="0">I15-H15+1</f>
        <v>8001</v>
      </c>
      <c r="L15" s="20">
        <f t="shared" ref="L15:L20" si="1">K15/J15</f>
        <v>8001</v>
      </c>
      <c r="M15" s="20">
        <f t="shared" ref="M15:M20" si="2">LOG(L15,2)</f>
        <v>12.965964610272083</v>
      </c>
      <c r="N15" s="15">
        <f t="shared" ref="N15:N20" si="3">ROUNDUP(M15,0)</f>
        <v>13</v>
      </c>
    </row>
    <row r="16" spans="1:14" x14ac:dyDescent="0.25">
      <c r="A16" s="13">
        <v>9</v>
      </c>
      <c r="B16" s="14" t="s">
        <v>54</v>
      </c>
      <c r="C16" s="15" t="s">
        <v>57</v>
      </c>
      <c r="D16" s="16"/>
      <c r="E16" s="17">
        <v>1</v>
      </c>
      <c r="F16" s="18">
        <v>1</v>
      </c>
      <c r="G16" s="21" t="s">
        <v>51</v>
      </c>
      <c r="H16" s="19">
        <v>0</v>
      </c>
      <c r="I16" s="19">
        <v>14400</v>
      </c>
      <c r="J16" s="19">
        <v>1</v>
      </c>
      <c r="K16" s="20">
        <f t="shared" si="0"/>
        <v>14401</v>
      </c>
      <c r="L16" s="20">
        <f t="shared" si="1"/>
        <v>14401</v>
      </c>
      <c r="M16" s="20">
        <f t="shared" si="2"/>
        <v>13.813881374894097</v>
      </c>
      <c r="N16" s="15">
        <f t="shared" si="3"/>
        <v>14</v>
      </c>
    </row>
    <row r="17" spans="1:14" x14ac:dyDescent="0.25">
      <c r="A17" s="13">
        <v>10</v>
      </c>
      <c r="B17" s="14" t="s">
        <v>55</v>
      </c>
      <c r="C17" s="15" t="s">
        <v>58</v>
      </c>
      <c r="D17" s="16"/>
      <c r="E17" s="17">
        <v>1</v>
      </c>
      <c r="F17" s="18">
        <v>1</v>
      </c>
      <c r="G17" s="21" t="s">
        <v>51</v>
      </c>
      <c r="H17" s="19">
        <v>0</v>
      </c>
      <c r="I17" s="19">
        <v>14400</v>
      </c>
      <c r="J17" s="19">
        <v>1</v>
      </c>
      <c r="K17" s="20">
        <f t="shared" si="0"/>
        <v>14401</v>
      </c>
      <c r="L17" s="20">
        <f t="shared" si="1"/>
        <v>14401</v>
      </c>
      <c r="M17" s="20">
        <f t="shared" si="2"/>
        <v>13.813881374894097</v>
      </c>
      <c r="N17" s="15">
        <f t="shared" si="3"/>
        <v>14</v>
      </c>
    </row>
    <row r="18" spans="1:14" x14ac:dyDescent="0.25">
      <c r="A18" s="13">
        <v>11</v>
      </c>
      <c r="B18" s="14" t="s">
        <v>25</v>
      </c>
      <c r="C18" s="15" t="s">
        <v>33</v>
      </c>
      <c r="D18" s="16"/>
      <c r="E18" s="17">
        <v>1</v>
      </c>
      <c r="F18" s="18">
        <v>1</v>
      </c>
      <c r="G18" s="18" t="s">
        <v>36</v>
      </c>
      <c r="H18" s="19">
        <v>0</v>
      </c>
      <c r="I18" s="19">
        <v>31</v>
      </c>
      <c r="J18" s="19">
        <v>1</v>
      </c>
      <c r="K18" s="20">
        <f t="shared" si="0"/>
        <v>32</v>
      </c>
      <c r="L18" s="20">
        <f t="shared" si="1"/>
        <v>32</v>
      </c>
      <c r="M18" s="20">
        <f t="shared" si="2"/>
        <v>5</v>
      </c>
      <c r="N18" s="15">
        <f t="shared" si="3"/>
        <v>5</v>
      </c>
    </row>
    <row r="19" spans="1:14" x14ac:dyDescent="0.25">
      <c r="A19" s="13">
        <v>12</v>
      </c>
      <c r="B19" s="14" t="s">
        <v>26</v>
      </c>
      <c r="C19" s="15" t="s">
        <v>32</v>
      </c>
      <c r="D19" s="16"/>
      <c r="E19" s="17">
        <v>1</v>
      </c>
      <c r="F19" s="18">
        <v>1</v>
      </c>
      <c r="G19" s="18" t="s">
        <v>36</v>
      </c>
      <c r="H19" s="19">
        <v>0</v>
      </c>
      <c r="I19" s="19">
        <v>31</v>
      </c>
      <c r="J19" s="19">
        <v>1</v>
      </c>
      <c r="K19" s="20">
        <f t="shared" si="0"/>
        <v>32</v>
      </c>
      <c r="L19" s="20">
        <f t="shared" si="1"/>
        <v>32</v>
      </c>
      <c r="M19" s="20">
        <f t="shared" si="2"/>
        <v>5</v>
      </c>
      <c r="N19" s="15">
        <f t="shared" si="3"/>
        <v>5</v>
      </c>
    </row>
    <row r="20" spans="1:14" x14ac:dyDescent="0.25">
      <c r="A20" s="13">
        <v>13</v>
      </c>
      <c r="B20" s="14" t="s">
        <v>35</v>
      </c>
      <c r="C20" s="15" t="s">
        <v>31</v>
      </c>
      <c r="D20" s="16"/>
      <c r="E20" s="17">
        <v>1</v>
      </c>
      <c r="F20" s="18">
        <v>1</v>
      </c>
      <c r="G20" s="18" t="s">
        <v>11</v>
      </c>
      <c r="H20" s="19">
        <v>1800</v>
      </c>
      <c r="I20" s="19">
        <v>3300</v>
      </c>
      <c r="J20" s="19">
        <v>100</v>
      </c>
      <c r="K20" s="20">
        <f t="shared" si="0"/>
        <v>1501</v>
      </c>
      <c r="L20" s="20">
        <f t="shared" si="1"/>
        <v>15.01</v>
      </c>
      <c r="M20" s="20">
        <f t="shared" si="2"/>
        <v>3.9078520718459635</v>
      </c>
      <c r="N20" s="15">
        <f t="shared" si="3"/>
        <v>4</v>
      </c>
    </row>
    <row r="21" spans="1:14" x14ac:dyDescent="0.25">
      <c r="A21" s="13">
        <v>14</v>
      </c>
      <c r="B21" s="14" t="s">
        <v>27</v>
      </c>
      <c r="C21" s="15" t="s">
        <v>30</v>
      </c>
      <c r="D21" s="16"/>
      <c r="E21" s="17">
        <v>1</v>
      </c>
      <c r="F21" s="18">
        <v>1</v>
      </c>
      <c r="G21" s="21" t="s">
        <v>13</v>
      </c>
      <c r="H21" s="19"/>
      <c r="I21" s="19"/>
      <c r="J21" s="19"/>
      <c r="K21" s="20"/>
      <c r="L21" s="20"/>
      <c r="M21" s="20"/>
      <c r="N21" s="15">
        <v>1</v>
      </c>
    </row>
    <row r="22" spans="1:14" x14ac:dyDescent="0.25">
      <c r="A22" s="13">
        <v>15</v>
      </c>
      <c r="B22" s="14" t="s">
        <v>46</v>
      </c>
      <c r="C22" s="14" t="s">
        <v>39</v>
      </c>
      <c r="D22" s="16"/>
      <c r="E22" s="17">
        <v>1</v>
      </c>
      <c r="F22" s="18">
        <v>1</v>
      </c>
      <c r="G22" s="21" t="s">
        <v>13</v>
      </c>
      <c r="H22" s="19"/>
      <c r="I22" s="19"/>
      <c r="J22" s="19"/>
      <c r="K22" s="20"/>
      <c r="L22" s="20"/>
      <c r="M22" s="20"/>
      <c r="N22" s="15">
        <v>1</v>
      </c>
    </row>
    <row r="23" spans="1:14" x14ac:dyDescent="0.25">
      <c r="A23" s="13">
        <v>16</v>
      </c>
      <c r="B23" s="14" t="s">
        <v>28</v>
      </c>
      <c r="C23" s="14" t="s">
        <v>29</v>
      </c>
      <c r="D23" s="16"/>
      <c r="E23" s="17">
        <v>1</v>
      </c>
      <c r="F23" s="18">
        <v>1</v>
      </c>
      <c r="G23" s="21" t="s">
        <v>13</v>
      </c>
      <c r="H23" s="19"/>
      <c r="I23" s="19"/>
      <c r="J23" s="19"/>
      <c r="K23" s="20"/>
      <c r="L23" s="20"/>
      <c r="M23" s="20"/>
      <c r="N23" s="15">
        <v>1</v>
      </c>
    </row>
    <row r="24" spans="1:14" x14ac:dyDescent="0.25">
      <c r="A24" s="13">
        <v>17</v>
      </c>
      <c r="B24" s="14" t="s">
        <v>34</v>
      </c>
      <c r="C24" s="22"/>
      <c r="D24" s="16"/>
      <c r="E24" s="17">
        <v>1</v>
      </c>
      <c r="F24" s="18">
        <v>1</v>
      </c>
      <c r="G24" s="21" t="s">
        <v>13</v>
      </c>
      <c r="H24" s="19"/>
      <c r="I24" s="19"/>
      <c r="J24" s="19"/>
      <c r="K24" s="20"/>
      <c r="L24" s="20"/>
      <c r="M24" s="20"/>
      <c r="N24" s="15"/>
    </row>
    <row r="25" spans="1:14" x14ac:dyDescent="0.25">
      <c r="N25">
        <f>SUM(N7:N24)</f>
        <v>80</v>
      </c>
    </row>
  </sheetData>
  <mergeCells count="10">
    <mergeCell ref="A5:A6"/>
    <mergeCell ref="B5:B6"/>
    <mergeCell ref="C5:C6"/>
    <mergeCell ref="D5:D6"/>
    <mergeCell ref="E5:E6"/>
    <mergeCell ref="K4:N4"/>
    <mergeCell ref="K5:N5"/>
    <mergeCell ref="H5:H6"/>
    <mergeCell ref="I5:I6"/>
    <mergeCell ref="J5:J6"/>
  </mergeCells>
  <phoneticPr fontId="4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HALLBERG</dc:creator>
  <cp:lastModifiedBy>Martin Stanic</cp:lastModifiedBy>
  <dcterms:created xsi:type="dcterms:W3CDTF">2021-05-24T07:43:56Z</dcterms:created>
  <dcterms:modified xsi:type="dcterms:W3CDTF">2023-10-02T09:15:58Z</dcterms:modified>
</cp:coreProperties>
</file>